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Special Projects\Summer Sessions\"/>
    </mc:Choice>
  </mc:AlternateContent>
  <xr:revisionPtr revIDLastSave="0" documentId="8_{4762A112-DA7E-48BA-9C52-041E7CC296D1}" xr6:coauthVersionLast="47" xr6:coauthVersionMax="47" xr10:uidLastSave="{00000000-0000-0000-0000-000000000000}"/>
  <bookViews>
    <workbookView xWindow="1500" yWindow="1500" windowWidth="17280" windowHeight="9132" xr2:uid="{00000000-000D-0000-FFFF-FFFF00000000}"/>
  </bookViews>
  <sheets>
    <sheet name="Summer 2023" sheetId="7" r:id="rId1"/>
  </sheets>
  <definedNames>
    <definedName name="_xlnm.Print_Area" localSheetId="0">'Summer 2023'!$A$1:$S$35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7" l="1"/>
  <c r="I44" i="7"/>
  <c r="I43" i="7"/>
  <c r="I42" i="7"/>
  <c r="I41" i="7"/>
  <c r="I40" i="7"/>
  <c r="R15" i="7" l="1"/>
  <c r="F31" i="7"/>
  <c r="O31" i="7" l="1"/>
  <c r="M31" i="7" l="1"/>
  <c r="I31" i="7" l="1"/>
  <c r="R3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M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For Full Pay enter 1</t>
        </r>
      </text>
    </comment>
  </commentList>
</comments>
</file>

<file path=xl/sharedStrings.xml><?xml version="1.0" encoding="utf-8"?>
<sst xmlns="http://schemas.openxmlformats.org/spreadsheetml/2006/main" count="68" uniqueCount="50">
  <si>
    <t>Actual Tuition Rate</t>
  </si>
  <si>
    <t>Credit Hour Value</t>
  </si>
  <si>
    <t>Campus</t>
  </si>
  <si>
    <t>Career</t>
  </si>
  <si>
    <t>MTN</t>
  </si>
  <si>
    <t>UGRD</t>
  </si>
  <si>
    <t>Rate of Return</t>
  </si>
  <si>
    <t>Credit Hours:</t>
  </si>
  <si>
    <t xml:space="preserve">Average ERE Rate = </t>
  </si>
  <si>
    <t>The above calculation demonstrates the net revenue that will be received when the projected credit hours are met.</t>
  </si>
  <si>
    <t>Anticipated Enrollment:</t>
  </si>
  <si>
    <t>(i.e. 3 credit hours)</t>
  </si>
  <si>
    <t>(# of students)</t>
  </si>
  <si>
    <t>(</t>
  </si>
  <si>
    <t>+</t>
  </si>
  <si>
    <t>)</t>
  </si>
  <si>
    <t>x</t>
  </si>
  <si>
    <t>-</t>
  </si>
  <si>
    <t>=</t>
  </si>
  <si>
    <t>Salary</t>
  </si>
  <si>
    <t>Cr Hrs</t>
  </si>
  <si>
    <t>ERE</t>
  </si>
  <si>
    <t>Projected Net Revenue Calculation:</t>
  </si>
  <si>
    <t>CrHr Value</t>
  </si>
  <si>
    <r>
      <t xml:space="preserve">If the class is a </t>
    </r>
    <r>
      <rPr>
        <b/>
        <i/>
        <sz val="11"/>
        <color theme="1"/>
        <rFont val="Arial"/>
        <family val="2"/>
      </rPr>
      <t>variable</t>
    </r>
    <r>
      <rPr>
        <sz val="11"/>
        <color theme="1"/>
        <rFont val="Arial"/>
        <family val="2"/>
      </rPr>
      <t xml:space="preserve"> credit hour class, enter the ancipated total number of credit hours </t>
    </r>
    <r>
      <rPr>
        <b/>
        <i/>
        <sz val="11"/>
        <color theme="1"/>
        <rFont val="Arial"/>
        <family val="2"/>
      </rPr>
      <t>for all enrollees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below:</t>
    </r>
  </si>
  <si>
    <t>GRAD</t>
  </si>
  <si>
    <t>Summer Salary per Credit Hour:</t>
  </si>
  <si>
    <t>Online</t>
  </si>
  <si>
    <t>Career:</t>
  </si>
  <si>
    <t>Campus:</t>
  </si>
  <si>
    <t>Enter values in the orange highlighted fields:</t>
  </si>
  <si>
    <t>STWD/PBC/Yuma</t>
  </si>
  <si>
    <r>
      <rPr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Complete </t>
    </r>
    <r>
      <rPr>
        <b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fields highlighted in orange</t>
    </r>
  </si>
  <si>
    <r>
      <rPr>
        <b/>
        <sz val="14"/>
        <color rgb="FFFF0000"/>
        <rFont val="Arial"/>
        <family val="2"/>
      </rPr>
      <t>-OR-</t>
    </r>
  </si>
  <si>
    <t>FT faculty salary is $2,000 per credit hour</t>
  </si>
  <si>
    <t>per credit hour</t>
  </si>
  <si>
    <t>Calculated Salary:</t>
  </si>
  <si>
    <t>Overhead % to Central</t>
  </si>
  <si>
    <t>Standard proration thresholds are 16 students for UGRD classes and 14 students for GRAD classes.</t>
  </si>
  <si>
    <t>Colleges and departments can go above or below the standard proration thresholds at their discretion, with Provost approval.</t>
  </si>
  <si>
    <t>Salary Proration Threshold*:</t>
  </si>
  <si>
    <r>
      <rPr>
        <b/>
        <sz val="10"/>
        <color theme="1"/>
        <rFont val="Arial"/>
        <family val="2"/>
      </rPr>
      <t>Campus note</t>
    </r>
    <r>
      <rPr>
        <sz val="10"/>
        <color theme="1"/>
        <rFont val="Arial"/>
        <family val="2"/>
      </rPr>
      <t>: All enrollment and expense in MTN classes are attributable to the department offering the class; Enrollment and expenses for Online &amp; STWD classes are</t>
    </r>
  </si>
  <si>
    <t xml:space="preserve">                       allocated proportionately based on the campus of the students enrolled</t>
  </si>
  <si>
    <t>Select class campus and career:</t>
  </si>
  <si>
    <t>Projected Net Revenue</t>
  </si>
  <si>
    <t>Tuition and ERE Rates</t>
  </si>
  <si>
    <t>&lt; 72 credit hours</t>
  </si>
  <si>
    <t>=&gt; 72 credit hours</t>
  </si>
  <si>
    <t>PT Faculty scale based on experience</t>
  </si>
  <si>
    <t>Summer 2024 Projection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</si>
</sst>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rgb="FFFF0000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/>
    <xf numFmtId="4" fontId="4" fillId="0" borderId="6" xfId="1" applyNumberFormat="1" applyFont="1" applyBorder="1"/>
    <xf numFmtId="0" fontId="4" fillId="0" borderId="3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1" fillId="0" borderId="0" xfId="0" applyFont="1"/>
    <xf numFmtId="6" fontId="6" fillId="0" borderId="4" xfId="1" applyNumberFormat="1" applyFont="1" applyBorder="1"/>
    <xf numFmtId="164" fontId="6" fillId="0" borderId="5" xfId="1" applyNumberFormat="1" applyFont="1" applyBorder="1"/>
    <xf numFmtId="0" fontId="4" fillId="0" borderId="3" xfId="1" applyFont="1" applyBorder="1"/>
    <xf numFmtId="0" fontId="4" fillId="0" borderId="4" xfId="1" applyFont="1" applyBorder="1"/>
    <xf numFmtId="9" fontId="4" fillId="4" borderId="5" xfId="1" applyNumberFormat="1" applyFont="1" applyFill="1" applyBorder="1"/>
    <xf numFmtId="9" fontId="4" fillId="0" borderId="0" xfId="1" applyNumberFormat="1" applyFont="1"/>
    <xf numFmtId="0" fontId="3" fillId="0" borderId="0" xfId="1" applyFont="1"/>
    <xf numFmtId="0" fontId="9" fillId="0" borderId="0" xfId="0" applyFont="1" applyAlignment="1">
      <alignment wrapText="1"/>
    </xf>
    <xf numFmtId="0" fontId="5" fillId="0" borderId="9" xfId="0" applyFont="1" applyBorder="1"/>
    <xf numFmtId="0" fontId="6" fillId="0" borderId="9" xfId="0" applyFont="1" applyBorder="1"/>
    <xf numFmtId="0" fontId="5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7" xfId="0" applyFont="1" applyBorder="1"/>
    <xf numFmtId="0" fontId="5" fillId="0" borderId="2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6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38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38" fontId="5" fillId="0" borderId="0" xfId="0" applyNumberFormat="1" applyFont="1" applyAlignment="1">
      <alignment horizontal="right"/>
    </xf>
    <xf numFmtId="6" fontId="5" fillId="0" borderId="0" xfId="0" quotePrefix="1" applyNumberFormat="1" applyFont="1" applyAlignment="1">
      <alignment horizontal="left"/>
    </xf>
    <xf numFmtId="0" fontId="5" fillId="0" borderId="0" xfId="0" quotePrefix="1" applyFont="1"/>
    <xf numFmtId="6" fontId="5" fillId="0" borderId="0" xfId="0" applyNumberFormat="1" applyFont="1"/>
    <xf numFmtId="0" fontId="13" fillId="0" borderId="0" xfId="0" applyFont="1" applyAlignment="1">
      <alignment horizontal="right"/>
    </xf>
    <xf numFmtId="6" fontId="14" fillId="0" borderId="0" xfId="0" applyNumberFormat="1" applyFont="1" applyAlignment="1">
      <alignment horizontal="left"/>
    </xf>
    <xf numFmtId="38" fontId="14" fillId="0" borderId="0" xfId="0" applyNumberFormat="1" applyFont="1" applyAlignment="1">
      <alignment horizontal="right"/>
    </xf>
    <xf numFmtId="6" fontId="14" fillId="0" borderId="0" xfId="0" quotePrefix="1" applyNumberFormat="1" applyFont="1" applyAlignment="1">
      <alignment horizontal="left"/>
    </xf>
    <xf numFmtId="0" fontId="14" fillId="0" borderId="0" xfId="0" quotePrefix="1" applyFont="1"/>
    <xf numFmtId="6" fontId="14" fillId="0" borderId="0" xfId="0" applyNumberFormat="1" applyFont="1" applyAlignment="1">
      <alignment horizontal="center"/>
    </xf>
    <xf numFmtId="6" fontId="14" fillId="0" borderId="0" xfId="0" quotePrefix="1" applyNumberFormat="1" applyFont="1"/>
    <xf numFmtId="0" fontId="14" fillId="0" borderId="2" xfId="0" applyFont="1" applyBorder="1"/>
    <xf numFmtId="0" fontId="5" fillId="0" borderId="8" xfId="0" applyFont="1" applyBorder="1"/>
    <xf numFmtId="0" fontId="5" fillId="0" borderId="1" xfId="0" applyFont="1" applyBorder="1"/>
    <xf numFmtId="6" fontId="5" fillId="3" borderId="0" xfId="0" applyNumberFormat="1" applyFont="1" applyFill="1" applyAlignment="1" applyProtection="1">
      <alignment horizontal="left"/>
      <protection locked="0"/>
    </xf>
    <xf numFmtId="38" fontId="5" fillId="3" borderId="0" xfId="0" applyNumberFormat="1" applyFont="1" applyFill="1" applyAlignment="1" applyProtection="1">
      <alignment horizontal="left"/>
      <protection locked="0"/>
    </xf>
    <xf numFmtId="4" fontId="6" fillId="0" borderId="5" xfId="1" applyNumberFormat="1" applyFont="1" applyBorder="1"/>
    <xf numFmtId="0" fontId="5" fillId="0" borderId="10" xfId="0" applyFont="1" applyBorder="1"/>
    <xf numFmtId="9" fontId="4" fillId="0" borderId="0" xfId="1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6" fontId="5" fillId="0" borderId="0" xfId="0" applyNumberFormat="1" applyFont="1" applyAlignment="1">
      <alignment horizontal="right"/>
    </xf>
    <xf numFmtId="6" fontId="5" fillId="0" borderId="0" xfId="0" quotePrefix="1" applyNumberFormat="1" applyFont="1" applyAlignment="1">
      <alignment horizontal="right"/>
    </xf>
    <xf numFmtId="6" fontId="14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14" fillId="0" borderId="0" xfId="0" applyFont="1" applyAlignment="1">
      <alignment horizontal="right"/>
    </xf>
    <xf numFmtId="6" fontId="14" fillId="0" borderId="0" xfId="0" applyNumberFormat="1" applyFont="1"/>
    <xf numFmtId="0" fontId="5" fillId="0" borderId="0" xfId="0" applyFont="1" applyAlignment="1">
      <alignment horizontal="center"/>
    </xf>
    <xf numFmtId="0" fontId="4" fillId="0" borderId="5" xfId="1" applyFont="1" applyBorder="1" applyAlignment="1">
      <alignment horizontal="center" wrapText="1"/>
    </xf>
    <xf numFmtId="6" fontId="6" fillId="0" borderId="5" xfId="1" applyNumberFormat="1" applyFont="1" applyBorder="1" applyAlignment="1">
      <alignment horizontal="center"/>
    </xf>
    <xf numFmtId="9" fontId="4" fillId="0" borderId="0" xfId="1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0" fillId="0" borderId="0" xfId="0" quotePrefix="1" applyNumberFormat="1" applyAlignment="1">
      <alignment horizontal="center"/>
    </xf>
    <xf numFmtId="6" fontId="15" fillId="0" borderId="0" xfId="0" quotePrefix="1" applyNumberFormat="1" applyFont="1" applyAlignment="1">
      <alignment horizontal="center"/>
    </xf>
    <xf numFmtId="0" fontId="6" fillId="0" borderId="0" xfId="0" applyFont="1" applyAlignment="1">
      <alignment wrapText="1"/>
    </xf>
    <xf numFmtId="6" fontId="4" fillId="4" borderId="12" xfId="1" applyNumberFormat="1" applyFont="1" applyFill="1" applyBorder="1"/>
    <xf numFmtId="9" fontId="6" fillId="0" borderId="4" xfId="1" applyNumberFormat="1" applyFont="1" applyBorder="1"/>
    <xf numFmtId="0" fontId="7" fillId="0" borderId="0" xfId="0" applyFont="1"/>
    <xf numFmtId="0" fontId="17" fillId="0" borderId="0" xfId="0" quotePrefix="1" applyFont="1"/>
    <xf numFmtId="0" fontId="5" fillId="5" borderId="0" xfId="0" applyFont="1" applyFill="1" applyProtection="1">
      <protection locked="0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9" fillId="0" borderId="16" xfId="0" applyFont="1" applyBorder="1"/>
    <xf numFmtId="0" fontId="5" fillId="0" borderId="18" xfId="0" applyFont="1" applyBorder="1"/>
    <xf numFmtId="6" fontId="5" fillId="0" borderId="19" xfId="0" applyNumberFormat="1" applyFont="1" applyBorder="1"/>
    <xf numFmtId="0" fontId="5" fillId="0" borderId="19" xfId="0" applyFont="1" applyBorder="1"/>
    <xf numFmtId="0" fontId="5" fillId="0" borderId="20" xfId="0" applyFont="1" applyBorder="1"/>
    <xf numFmtId="0" fontId="6" fillId="0" borderId="0" xfId="0" applyFont="1" applyAlignment="1">
      <alignment horizontal="right" wrapText="1"/>
    </xf>
    <xf numFmtId="0" fontId="5" fillId="3" borderId="0" xfId="0" applyFont="1" applyFill="1" applyProtection="1">
      <protection locked="0"/>
    </xf>
    <xf numFmtId="0" fontId="22" fillId="0" borderId="0" xfId="0" applyFont="1"/>
    <xf numFmtId="0" fontId="22" fillId="0" borderId="9" xfId="0" applyFont="1" applyBorder="1"/>
    <xf numFmtId="0" fontId="5" fillId="0" borderId="16" xfId="0" quotePrefix="1" applyFont="1" applyBorder="1"/>
    <xf numFmtId="6" fontId="6" fillId="4" borderId="6" xfId="1" applyNumberFormat="1" applyFont="1" applyFill="1" applyBorder="1" applyAlignment="1">
      <alignment horizontal="center"/>
    </xf>
    <xf numFmtId="9" fontId="11" fillId="2" borderId="6" xfId="1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4" borderId="6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2">
    <cellStyle name="Normal" xfId="0" builtinId="0"/>
    <cellStyle name="Normal_college_page_01160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X47"/>
  <sheetViews>
    <sheetView showGridLines="0" tabSelected="1" zoomScaleNormal="100" workbookViewId="0">
      <pane ySplit="1" topLeftCell="A2" activePane="bottomLeft" state="frozen"/>
      <selection activeCell="B4" sqref="B4"/>
      <selection pane="bottomLeft" activeCell="R42" sqref="R42"/>
    </sheetView>
  </sheetViews>
  <sheetFormatPr defaultColWidth="9.109375" defaultRowHeight="21.75" customHeight="1" x14ac:dyDescent="0.25"/>
  <cols>
    <col min="1" max="1" width="1.33203125" style="1" customWidth="1"/>
    <col min="2" max="2" width="19" style="1" customWidth="1"/>
    <col min="3" max="3" width="18.5546875" style="1" customWidth="1"/>
    <col min="4" max="4" width="15.5546875" style="1" customWidth="1"/>
    <col min="5" max="5" width="1.5546875" style="1" customWidth="1"/>
    <col min="6" max="6" width="10.5546875" style="1" customWidth="1"/>
    <col min="7" max="8" width="2.5546875" style="60" customWidth="1"/>
    <col min="9" max="9" width="12.88671875" style="1" customWidth="1"/>
    <col min="10" max="10" width="1.5546875" style="1" customWidth="1"/>
    <col min="11" max="11" width="2.33203125" style="1" customWidth="1"/>
    <col min="12" max="12" width="2.44140625" style="28" customWidth="1"/>
    <col min="13" max="13" width="10" style="1" customWidth="1"/>
    <col min="14" max="14" width="2.109375" style="1" customWidth="1"/>
    <col min="15" max="15" width="11.88671875" style="1" customWidth="1"/>
    <col min="16" max="16" width="1.5546875" style="53" customWidth="1"/>
    <col min="17" max="17" width="1.88671875" style="1" customWidth="1"/>
    <col min="18" max="18" width="14" style="1" customWidth="1"/>
    <col min="19" max="19" width="20.33203125" style="1" customWidth="1"/>
    <col min="20" max="24" width="15" style="1" customWidth="1"/>
    <col min="25" max="16384" width="9.109375" style="1"/>
  </cols>
  <sheetData>
    <row r="1" spans="2:19" ht="23.25" customHeight="1" x14ac:dyDescent="0.3">
      <c r="B1" s="92" t="s">
        <v>49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9" ht="18" customHeight="1" x14ac:dyDescent="0.25"/>
    <row r="3" spans="2:19" ht="18" customHeight="1" x14ac:dyDescent="0.3">
      <c r="B3" s="1" t="s">
        <v>32</v>
      </c>
    </row>
    <row r="4" spans="2:19" ht="18" customHeight="1" x14ac:dyDescent="0.25"/>
    <row r="5" spans="2:19" ht="18" customHeight="1" x14ac:dyDescent="0.25">
      <c r="B5" s="72" t="s">
        <v>43</v>
      </c>
    </row>
    <row r="6" spans="2:19" ht="9" customHeight="1" x14ac:dyDescent="0.25"/>
    <row r="7" spans="2:19" ht="18" customHeight="1" x14ac:dyDescent="0.25">
      <c r="D7" s="3" t="s">
        <v>29</v>
      </c>
      <c r="F7" s="86"/>
      <c r="I7" s="3" t="s">
        <v>28</v>
      </c>
      <c r="M7" s="86"/>
    </row>
    <row r="8" spans="2:19" ht="5.25" customHeight="1" x14ac:dyDescent="0.2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9" ht="18" customHeight="1" x14ac:dyDescent="0.25">
      <c r="B9" s="87" t="s">
        <v>41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9" ht="15.75" customHeight="1" x14ac:dyDescent="0.25">
      <c r="B10" s="87" t="s">
        <v>42</v>
      </c>
      <c r="C10" s="3"/>
    </row>
    <row r="11" spans="2:19" ht="15.75" customHeight="1" x14ac:dyDescent="0.25">
      <c r="B11" s="88"/>
      <c r="C11" s="17"/>
      <c r="D11" s="16"/>
      <c r="E11" s="16"/>
      <c r="F11" s="16"/>
      <c r="G11" s="64"/>
      <c r="H11" s="64"/>
      <c r="I11" s="16"/>
      <c r="J11" s="16"/>
      <c r="K11" s="16"/>
      <c r="L11" s="48"/>
      <c r="M11" s="16"/>
      <c r="N11" s="16"/>
      <c r="O11" s="16"/>
      <c r="P11" s="55"/>
      <c r="Q11" s="16"/>
      <c r="R11" s="16"/>
      <c r="S11" s="16"/>
    </row>
    <row r="12" spans="2:19" ht="6" customHeight="1" x14ac:dyDescent="0.25">
      <c r="B12" s="18"/>
      <c r="C12" s="19"/>
      <c r="D12" s="19"/>
      <c r="E12" s="19"/>
      <c r="F12" s="19"/>
      <c r="I12" s="19"/>
      <c r="J12" s="19"/>
      <c r="K12" s="19"/>
      <c r="M12" s="19"/>
      <c r="N12" s="19"/>
      <c r="O12" s="19"/>
      <c r="Q12" s="19"/>
      <c r="R12" s="19"/>
      <c r="S12" s="20"/>
    </row>
    <row r="13" spans="2:19" ht="13.8" x14ac:dyDescent="0.25">
      <c r="B13" s="21" t="s">
        <v>30</v>
      </c>
      <c r="S13" s="22"/>
    </row>
    <row r="14" spans="2:19" ht="12.75" customHeight="1" thickBot="1" x14ac:dyDescent="0.3">
      <c r="B14" s="21"/>
      <c r="S14" s="22"/>
    </row>
    <row r="15" spans="2:19" ht="42" thickBot="1" x14ac:dyDescent="0.3">
      <c r="B15" s="21"/>
      <c r="D15" s="85" t="s">
        <v>26</v>
      </c>
      <c r="E15" s="24"/>
      <c r="F15" s="43"/>
      <c r="G15" s="66"/>
      <c r="H15" s="66"/>
      <c r="I15" s="69" t="s">
        <v>40</v>
      </c>
      <c r="M15" s="44"/>
      <c r="O15" s="69" t="s">
        <v>36</v>
      </c>
      <c r="R15" s="70" t="str">
        <f>IF(F27="","0",IF(F27&gt;M15,F15*F29,F15*(F27/M15)*F29))</f>
        <v>0</v>
      </c>
      <c r="S15" s="22"/>
    </row>
    <row r="16" spans="2:19" ht="14.4" thickBot="1" x14ac:dyDescent="0.3">
      <c r="B16" s="21"/>
      <c r="G16" s="1"/>
      <c r="H16" s="1"/>
      <c r="L16" s="1"/>
      <c r="P16" s="1"/>
      <c r="S16" s="22"/>
    </row>
    <row r="17" spans="2:19" ht="15" customHeight="1" x14ac:dyDescent="0.25">
      <c r="B17" s="21"/>
      <c r="C17" s="75" t="s">
        <v>34</v>
      </c>
      <c r="D17" s="76"/>
      <c r="E17" s="76"/>
      <c r="F17" s="76"/>
      <c r="G17" s="76"/>
      <c r="H17" s="77"/>
      <c r="L17" s="98" t="s">
        <v>38</v>
      </c>
      <c r="M17" s="99"/>
      <c r="N17" s="99"/>
      <c r="O17" s="99"/>
      <c r="P17" s="99"/>
      <c r="Q17" s="99"/>
      <c r="R17" s="100"/>
      <c r="S17" s="22"/>
    </row>
    <row r="18" spans="2:19" ht="13.8" x14ac:dyDescent="0.25">
      <c r="B18" s="21"/>
      <c r="C18" s="78"/>
      <c r="G18" s="1"/>
      <c r="H18" s="79"/>
      <c r="L18" s="101"/>
      <c r="M18" s="94"/>
      <c r="N18" s="94"/>
      <c r="O18" s="94"/>
      <c r="P18" s="94"/>
      <c r="Q18" s="94"/>
      <c r="R18" s="102"/>
      <c r="S18" s="22"/>
    </row>
    <row r="19" spans="2:19" ht="13.8" x14ac:dyDescent="0.25">
      <c r="B19" s="21"/>
      <c r="C19" s="80" t="s">
        <v>48</v>
      </c>
      <c r="G19" s="1"/>
      <c r="H19" s="79"/>
      <c r="L19" s="101"/>
      <c r="M19" s="94"/>
      <c r="N19" s="94"/>
      <c r="O19" s="94"/>
      <c r="P19" s="94"/>
      <c r="Q19" s="94"/>
      <c r="R19" s="102"/>
      <c r="S19" s="22"/>
    </row>
    <row r="20" spans="2:19" ht="13.8" x14ac:dyDescent="0.25">
      <c r="B20" s="21"/>
      <c r="C20" s="78" t="s">
        <v>46</v>
      </c>
      <c r="D20" s="32">
        <v>1155</v>
      </c>
      <c r="F20" s="1" t="s">
        <v>35</v>
      </c>
      <c r="G20" s="1"/>
      <c r="H20" s="79"/>
      <c r="L20" s="103" t="s">
        <v>39</v>
      </c>
      <c r="M20" s="104"/>
      <c r="N20" s="104"/>
      <c r="O20" s="104"/>
      <c r="P20" s="104"/>
      <c r="Q20" s="104"/>
      <c r="R20" s="105"/>
      <c r="S20" s="22"/>
    </row>
    <row r="21" spans="2:19" ht="13.8" x14ac:dyDescent="0.25">
      <c r="B21" s="21"/>
      <c r="C21" s="89" t="s">
        <v>47</v>
      </c>
      <c r="D21" s="32">
        <v>1225</v>
      </c>
      <c r="F21" s="1" t="s">
        <v>35</v>
      </c>
      <c r="G21" s="1"/>
      <c r="H21" s="79"/>
      <c r="L21" s="103"/>
      <c r="M21" s="104"/>
      <c r="N21" s="104"/>
      <c r="O21" s="104"/>
      <c r="P21" s="104"/>
      <c r="Q21" s="104"/>
      <c r="R21" s="105"/>
      <c r="S21" s="22"/>
    </row>
    <row r="22" spans="2:19" ht="13.8" x14ac:dyDescent="0.25">
      <c r="B22" s="21"/>
      <c r="C22" s="78"/>
      <c r="D22" s="32"/>
      <c r="G22" s="1"/>
      <c r="H22" s="79"/>
      <c r="L22" s="103"/>
      <c r="M22" s="104"/>
      <c r="N22" s="104"/>
      <c r="O22" s="104"/>
      <c r="P22" s="104"/>
      <c r="Q22" s="104"/>
      <c r="R22" s="105"/>
      <c r="S22" s="22"/>
    </row>
    <row r="23" spans="2:19" ht="14.4" thickBot="1" x14ac:dyDescent="0.3">
      <c r="B23" s="21"/>
      <c r="C23" s="81"/>
      <c r="D23" s="82"/>
      <c r="E23" s="83"/>
      <c r="F23" s="83"/>
      <c r="G23" s="83"/>
      <c r="H23" s="84"/>
      <c r="L23" s="106"/>
      <c r="M23" s="107"/>
      <c r="N23" s="107"/>
      <c r="O23" s="107"/>
      <c r="P23" s="107"/>
      <c r="Q23" s="107"/>
      <c r="R23" s="108"/>
      <c r="S23" s="22"/>
    </row>
    <row r="24" spans="2:19" ht="11.25" customHeight="1" thickBot="1" x14ac:dyDescent="0.3">
      <c r="B24" s="21"/>
      <c r="C24" s="46"/>
      <c r="D24" s="46"/>
      <c r="E24" s="46"/>
      <c r="F24" s="46"/>
      <c r="G24" s="65"/>
      <c r="H24" s="65"/>
      <c r="I24" s="46"/>
      <c r="J24" s="46"/>
      <c r="K24" s="46"/>
      <c r="L24" s="49"/>
      <c r="M24" s="46"/>
      <c r="N24" s="46"/>
      <c r="O24" s="46"/>
      <c r="P24" s="56"/>
      <c r="Q24" s="46"/>
      <c r="R24" s="46"/>
      <c r="S24" s="22"/>
    </row>
    <row r="25" spans="2:19" ht="22.5" customHeight="1" thickTop="1" x14ac:dyDescent="0.25">
      <c r="B25" s="23"/>
      <c r="I25" s="25"/>
      <c r="J25" s="25"/>
      <c r="K25" s="25"/>
      <c r="L25" s="50"/>
      <c r="M25" s="25"/>
      <c r="Q25" s="26"/>
      <c r="R25" s="94" t="s">
        <v>24</v>
      </c>
      <c r="S25" s="95"/>
    </row>
    <row r="26" spans="2:19" ht="7.5" customHeight="1" x14ac:dyDescent="0.25">
      <c r="B26" s="23"/>
      <c r="D26" s="24"/>
      <c r="E26" s="24"/>
      <c r="F26" s="25"/>
      <c r="G26" s="66"/>
      <c r="H26" s="66"/>
      <c r="I26" s="25"/>
      <c r="J26" s="25"/>
      <c r="K26" s="25"/>
      <c r="L26" s="50"/>
      <c r="M26" s="25"/>
      <c r="Q26" s="26"/>
      <c r="R26" s="94"/>
      <c r="S26" s="95"/>
    </row>
    <row r="27" spans="2:19" ht="33" customHeight="1" x14ac:dyDescent="0.3">
      <c r="B27" s="23"/>
      <c r="D27" s="24" t="s">
        <v>10</v>
      </c>
      <c r="E27" s="24"/>
      <c r="F27" s="44"/>
      <c r="G27" s="25" t="s">
        <v>12</v>
      </c>
      <c r="H27" s="25"/>
      <c r="I27" s="25"/>
      <c r="J27" s="25"/>
      <c r="K27" s="25"/>
      <c r="L27" s="50"/>
      <c r="M27" s="25"/>
      <c r="O27" s="73" t="s">
        <v>33</v>
      </c>
      <c r="P27" s="57"/>
      <c r="Q27" s="26"/>
      <c r="R27" s="94"/>
      <c r="S27" s="95"/>
    </row>
    <row r="28" spans="2:19" ht="6.75" customHeight="1" x14ac:dyDescent="0.25">
      <c r="B28" s="23"/>
      <c r="D28" s="24"/>
      <c r="E28" s="24"/>
      <c r="F28" s="27"/>
      <c r="G28" s="25"/>
      <c r="H28" s="25"/>
      <c r="I28" s="25"/>
      <c r="J28" s="25"/>
      <c r="K28" s="25"/>
      <c r="L28" s="50"/>
      <c r="M28" s="25"/>
      <c r="S28" s="22"/>
    </row>
    <row r="29" spans="2:19" ht="21.75" customHeight="1" x14ac:dyDescent="0.25">
      <c r="B29" s="23"/>
      <c r="D29" s="24" t="s">
        <v>7</v>
      </c>
      <c r="E29" s="24"/>
      <c r="F29" s="44"/>
      <c r="G29" s="25" t="s">
        <v>11</v>
      </c>
      <c r="H29" s="25"/>
      <c r="I29" s="25"/>
      <c r="J29" s="25"/>
      <c r="K29" s="25"/>
      <c r="L29" s="50"/>
      <c r="M29" s="25"/>
      <c r="R29" s="74"/>
      <c r="S29" s="22"/>
    </row>
    <row r="30" spans="2:19" ht="17.25" customHeight="1" thickBot="1" x14ac:dyDescent="0.3">
      <c r="B30" s="23"/>
      <c r="C30" s="46"/>
      <c r="D30" s="46"/>
      <c r="E30" s="46"/>
      <c r="F30" s="46"/>
      <c r="G30" s="65"/>
      <c r="H30" s="65"/>
      <c r="I30" s="46"/>
      <c r="J30" s="46"/>
      <c r="K30" s="46"/>
      <c r="L30" s="49"/>
      <c r="M30" s="46"/>
      <c r="N30" s="46"/>
      <c r="O30" s="46"/>
      <c r="P30" s="56"/>
      <c r="Q30" s="46"/>
      <c r="R30" s="46"/>
      <c r="S30" s="22"/>
    </row>
    <row r="31" spans="2:19" ht="35.25" customHeight="1" thickTop="1" x14ac:dyDescent="0.3">
      <c r="B31" s="23"/>
      <c r="C31" s="93" t="s">
        <v>22</v>
      </c>
      <c r="D31" s="93"/>
      <c r="E31" s="28" t="s">
        <v>13</v>
      </c>
      <c r="F31" s="25" t="str">
        <f>IF(AND(F7=B40,M7=C40),I40,IF(AND(F7=B41,M7=C41),I41,IF(AND(F7=B42,M7=C42),I42,IF(AND(F7=B43,M7=C43),I43,IF(AND(F7=B44,M7=C44),I44,IF(AND(F7=B45,M7=C45),I45,"Select"))))))</f>
        <v>Select</v>
      </c>
      <c r="G31" s="67" t="s">
        <v>16</v>
      </c>
      <c r="H31" s="67"/>
      <c r="I31" s="29">
        <f>IF(R29&gt;0,R29,(F27*F29))</f>
        <v>0</v>
      </c>
      <c r="J31" s="32" t="s">
        <v>15</v>
      </c>
      <c r="K31" s="30" t="s">
        <v>17</v>
      </c>
      <c r="L31" s="51" t="s">
        <v>13</v>
      </c>
      <c r="M31" s="32" t="str">
        <f>R15</f>
        <v>0</v>
      </c>
      <c r="N31" s="31" t="s">
        <v>14</v>
      </c>
      <c r="O31" s="32">
        <f>R15*D47</f>
        <v>0</v>
      </c>
      <c r="P31" s="25" t="s">
        <v>15</v>
      </c>
      <c r="Q31" s="31" t="s">
        <v>18</v>
      </c>
      <c r="R31" s="30" t="e">
        <f>(F31*I31)-(M31+O31)</f>
        <v>#VALUE!</v>
      </c>
      <c r="S31" s="22"/>
    </row>
    <row r="32" spans="2:19" ht="21.75" customHeight="1" x14ac:dyDescent="0.3">
      <c r="B32" s="23"/>
      <c r="D32" s="33"/>
      <c r="E32" s="58" t="s">
        <v>13</v>
      </c>
      <c r="F32" s="34" t="s">
        <v>23</v>
      </c>
      <c r="G32" s="68" t="s">
        <v>16</v>
      </c>
      <c r="H32" s="68"/>
      <c r="I32" s="35" t="s">
        <v>20</v>
      </c>
      <c r="J32" s="59" t="s">
        <v>15</v>
      </c>
      <c r="K32" s="36" t="s">
        <v>17</v>
      </c>
      <c r="L32" s="52" t="s">
        <v>13</v>
      </c>
      <c r="M32" s="34" t="s">
        <v>19</v>
      </c>
      <c r="N32" s="37" t="s">
        <v>14</v>
      </c>
      <c r="O32" s="38" t="s">
        <v>21</v>
      </c>
      <c r="P32" s="34" t="s">
        <v>15</v>
      </c>
      <c r="Q32" s="37" t="s">
        <v>18</v>
      </c>
      <c r="R32" s="39" t="s">
        <v>44</v>
      </c>
      <c r="S32" s="40"/>
    </row>
    <row r="33" spans="2:24" ht="8.25" customHeight="1" x14ac:dyDescent="0.25">
      <c r="B33" s="23"/>
      <c r="S33" s="22"/>
    </row>
    <row r="34" spans="2:24" ht="21.75" customHeight="1" x14ac:dyDescent="0.25">
      <c r="B34" s="23" t="s">
        <v>9</v>
      </c>
      <c r="C34" s="3"/>
      <c r="S34" s="22"/>
    </row>
    <row r="35" spans="2:24" ht="13.5" customHeight="1" x14ac:dyDescent="0.25">
      <c r="B35" s="41"/>
      <c r="C35" s="16"/>
      <c r="D35" s="16"/>
      <c r="E35" s="16"/>
      <c r="F35" s="16"/>
      <c r="G35" s="64"/>
      <c r="H35" s="64"/>
      <c r="I35" s="16"/>
      <c r="J35" s="16"/>
      <c r="K35" s="16"/>
      <c r="L35" s="48"/>
      <c r="M35" s="16"/>
      <c r="N35" s="16"/>
      <c r="O35" s="16"/>
      <c r="P35" s="55"/>
      <c r="Q35" s="16"/>
      <c r="R35" s="16"/>
      <c r="S35" s="42"/>
    </row>
    <row r="37" spans="2:24" ht="21.75" customHeight="1" x14ac:dyDescent="0.25">
      <c r="B37" s="3" t="s">
        <v>45</v>
      </c>
    </row>
    <row r="38" spans="2:24" ht="10.5" customHeight="1" x14ac:dyDescent="0.25"/>
    <row r="39" spans="2:24" ht="27.75" customHeight="1" x14ac:dyDescent="0.3">
      <c r="B39" s="4" t="s">
        <v>2</v>
      </c>
      <c r="C39" s="4" t="s">
        <v>3</v>
      </c>
      <c r="D39" s="5" t="s">
        <v>0</v>
      </c>
      <c r="E39" s="6"/>
      <c r="F39" s="5" t="s">
        <v>6</v>
      </c>
      <c r="G39" s="61"/>
      <c r="H39" s="61"/>
      <c r="I39" s="96" t="s">
        <v>1</v>
      </c>
      <c r="J39" s="96"/>
      <c r="K39" s="96"/>
      <c r="L39" s="96"/>
      <c r="M39" s="7"/>
      <c r="N39" s="97" t="s">
        <v>37</v>
      </c>
      <c r="O39" s="97"/>
      <c r="T39"/>
      <c r="U39" s="2"/>
      <c r="V39" s="2"/>
      <c r="W39" s="2"/>
      <c r="X39" s="2"/>
    </row>
    <row r="40" spans="2:24" ht="21.75" customHeight="1" x14ac:dyDescent="0.3">
      <c r="B40" s="4" t="s">
        <v>4</v>
      </c>
      <c r="C40" s="45" t="s">
        <v>5</v>
      </c>
      <c r="D40" s="8">
        <v>473</v>
      </c>
      <c r="E40" s="9"/>
      <c r="F40" s="71">
        <v>0.6</v>
      </c>
      <c r="G40" s="62"/>
      <c r="H40" s="62"/>
      <c r="I40" s="90">
        <f t="shared" ref="I40:I45" si="0">ROUND(D40*F40,0)</f>
        <v>284</v>
      </c>
      <c r="J40" s="90"/>
      <c r="K40" s="90"/>
      <c r="L40" s="90"/>
      <c r="M40" s="7"/>
      <c r="N40" s="91">
        <v>0.4</v>
      </c>
      <c r="O40" s="91"/>
      <c r="T40"/>
    </row>
    <row r="41" spans="2:24" ht="21.75" customHeight="1" x14ac:dyDescent="0.3">
      <c r="B41" s="4" t="s">
        <v>31</v>
      </c>
      <c r="C41" s="45" t="s">
        <v>5</v>
      </c>
      <c r="D41" s="8">
        <v>473</v>
      </c>
      <c r="E41" s="9"/>
      <c r="F41" s="71">
        <v>0.6</v>
      </c>
      <c r="G41" s="62"/>
      <c r="H41" s="62"/>
      <c r="I41" s="90">
        <f t="shared" si="0"/>
        <v>284</v>
      </c>
      <c r="J41" s="90"/>
      <c r="K41" s="90"/>
      <c r="L41" s="90"/>
      <c r="M41" s="7"/>
      <c r="N41" s="91">
        <v>0.4</v>
      </c>
      <c r="O41" s="91"/>
      <c r="T41"/>
    </row>
    <row r="42" spans="2:24" ht="21.75" customHeight="1" x14ac:dyDescent="0.3">
      <c r="B42" s="4" t="s">
        <v>27</v>
      </c>
      <c r="C42" s="45" t="s">
        <v>5</v>
      </c>
      <c r="D42" s="8">
        <v>473</v>
      </c>
      <c r="E42" s="9"/>
      <c r="F42" s="71">
        <v>0.6</v>
      </c>
      <c r="G42" s="62"/>
      <c r="H42" s="62"/>
      <c r="I42" s="90">
        <f t="shared" si="0"/>
        <v>284</v>
      </c>
      <c r="J42" s="90"/>
      <c r="K42" s="90"/>
      <c r="L42" s="90"/>
      <c r="M42" s="7"/>
      <c r="N42" s="91">
        <v>0.4</v>
      </c>
      <c r="O42" s="91"/>
      <c r="T42"/>
    </row>
    <row r="43" spans="2:24" ht="21.75" customHeight="1" x14ac:dyDescent="0.3">
      <c r="B43" s="4" t="s">
        <v>4</v>
      </c>
      <c r="C43" s="45" t="s">
        <v>25</v>
      </c>
      <c r="D43" s="8">
        <v>610</v>
      </c>
      <c r="E43" s="9"/>
      <c r="F43" s="71">
        <v>0.6</v>
      </c>
      <c r="G43" s="62"/>
      <c r="H43" s="62"/>
      <c r="I43" s="90">
        <f t="shared" si="0"/>
        <v>366</v>
      </c>
      <c r="J43" s="90"/>
      <c r="K43" s="90"/>
      <c r="L43" s="90"/>
      <c r="M43" s="7"/>
      <c r="N43" s="91">
        <v>0.4</v>
      </c>
      <c r="O43" s="91"/>
      <c r="T43"/>
    </row>
    <row r="44" spans="2:24" ht="21.75" customHeight="1" x14ac:dyDescent="0.3">
      <c r="B44" s="4" t="s">
        <v>31</v>
      </c>
      <c r="C44" s="45" t="s">
        <v>25</v>
      </c>
      <c r="D44" s="8">
        <v>610</v>
      </c>
      <c r="E44" s="9"/>
      <c r="F44" s="71">
        <v>0.6</v>
      </c>
      <c r="G44" s="62"/>
      <c r="H44" s="62"/>
      <c r="I44" s="90">
        <f t="shared" si="0"/>
        <v>366</v>
      </c>
      <c r="J44" s="90"/>
      <c r="K44" s="90"/>
      <c r="L44" s="90"/>
      <c r="M44" s="7"/>
      <c r="N44" s="91">
        <v>0.4</v>
      </c>
      <c r="O44" s="91"/>
      <c r="T44"/>
    </row>
    <row r="45" spans="2:24" ht="21.75" customHeight="1" x14ac:dyDescent="0.3">
      <c r="B45" s="4" t="s">
        <v>27</v>
      </c>
      <c r="C45" s="45" t="s">
        <v>25</v>
      </c>
      <c r="D45" s="8">
        <v>610</v>
      </c>
      <c r="E45" s="9"/>
      <c r="F45" s="71">
        <v>0.6</v>
      </c>
      <c r="G45" s="62"/>
      <c r="H45" s="62"/>
      <c r="I45" s="90">
        <f t="shared" si="0"/>
        <v>366</v>
      </c>
      <c r="J45" s="90"/>
      <c r="K45" s="90"/>
      <c r="L45" s="90"/>
      <c r="M45" s="7"/>
      <c r="N45" s="91">
        <v>0.4</v>
      </c>
      <c r="O45" s="91"/>
      <c r="T45"/>
    </row>
    <row r="46" spans="2:24" ht="7.5" customHeight="1" x14ac:dyDescent="0.3">
      <c r="M46"/>
    </row>
    <row r="47" spans="2:24" ht="21.75" customHeight="1" x14ac:dyDescent="0.25">
      <c r="B47" s="10" t="s">
        <v>8</v>
      </c>
      <c r="C47" s="11"/>
      <c r="D47" s="12">
        <v>0.17</v>
      </c>
      <c r="E47" s="13"/>
      <c r="F47" s="13"/>
      <c r="G47" s="63"/>
      <c r="H47" s="63"/>
      <c r="I47" s="13"/>
      <c r="J47" s="13"/>
      <c r="K47" s="13"/>
      <c r="L47" s="47"/>
      <c r="M47" s="13"/>
      <c r="N47" s="13"/>
      <c r="O47" s="14"/>
      <c r="P47" s="54"/>
      <c r="Q47" s="15"/>
      <c r="R47" s="15"/>
    </row>
  </sheetData>
  <sheetProtection selectLockedCells="1"/>
  <protectedRanges>
    <protectedRange sqref="R29" name="Range4"/>
    <protectedRange sqref="F29" name="Range3"/>
    <protectedRange sqref="F27" name="Range2"/>
    <protectedRange sqref="F15" name="Range1"/>
  </protectedRanges>
  <mergeCells count="19">
    <mergeCell ref="B1:S1"/>
    <mergeCell ref="C31:D31"/>
    <mergeCell ref="I40:L40"/>
    <mergeCell ref="R25:S27"/>
    <mergeCell ref="I39:L39"/>
    <mergeCell ref="N39:O39"/>
    <mergeCell ref="N40:O40"/>
    <mergeCell ref="L17:R19"/>
    <mergeCell ref="L20:R23"/>
    <mergeCell ref="I44:L44"/>
    <mergeCell ref="N44:O44"/>
    <mergeCell ref="I45:L45"/>
    <mergeCell ref="N45:O45"/>
    <mergeCell ref="I41:L41"/>
    <mergeCell ref="N41:O41"/>
    <mergeCell ref="I42:L42"/>
    <mergeCell ref="N42:O42"/>
    <mergeCell ref="I43:L43"/>
    <mergeCell ref="N43:O43"/>
  </mergeCells>
  <dataValidations count="2">
    <dataValidation type="list" allowBlank="1" showInputMessage="1" showErrorMessage="1" sqref="M7" xr:uid="{00000000-0002-0000-0000-000000000000}">
      <formula1>$C$42:$C$43</formula1>
    </dataValidation>
    <dataValidation type="list" allowBlank="1" showInputMessage="1" showErrorMessage="1" sqref="F7" xr:uid="{00000000-0002-0000-0000-000001000000}">
      <formula1>$B$40:$B$42</formula1>
    </dataValidation>
  </dataValidations>
  <pageMargins left="0.53" right="0.49" top="0.88" bottom="0.57999999999999996" header="0.3" footer="0.3"/>
  <pageSetup scale="75" orientation="portrait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2023</vt:lpstr>
      <vt:lpstr>'Summer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Kaye Servis</dc:creator>
  <cp:lastModifiedBy>Mikhael Star</cp:lastModifiedBy>
  <cp:lastPrinted>2014-02-06T18:12:57Z</cp:lastPrinted>
  <dcterms:created xsi:type="dcterms:W3CDTF">2013-05-18T00:10:15Z</dcterms:created>
  <dcterms:modified xsi:type="dcterms:W3CDTF">2024-04-30T19:58:15Z</dcterms:modified>
</cp:coreProperties>
</file>